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2_Monthly Web Reports\"/>
    </mc:Choice>
  </mc:AlternateContent>
  <xr:revisionPtr revIDLastSave="0" documentId="13_ncr:1_{C195E21A-88D4-4C27-8A15-A212B4537A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 24-25" sheetId="10" r:id="rId1"/>
    <sheet name="FY 23-24" sheetId="9" r:id="rId2"/>
    <sheet name="FY22-23" sheetId="8" r:id="rId3"/>
    <sheet name="FY 21-22" sheetId="7" state="hidden" r:id="rId4"/>
  </sheets>
  <definedNames>
    <definedName name="_xlnm.Print_Area" localSheetId="3">'FY 21-22'!$A$1:$I$38</definedName>
    <definedName name="_xlnm.Print_Area" localSheetId="1">'FY 23-24'!$A$1:$H$38</definedName>
    <definedName name="_xlnm.Print_Area" localSheetId="0">'FY 24-25'!$A$1:$H$38</definedName>
    <definedName name="_xlnm.Print_Area" localSheetId="2">'FY22-23'!$A$1:$I$38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0" l="1"/>
  <c r="H16" i="10"/>
  <c r="H17" i="10"/>
  <c r="H18" i="10"/>
  <c r="H19" i="10"/>
  <c r="H20" i="10"/>
  <c r="H21" i="10"/>
  <c r="H22" i="10"/>
  <c r="H23" i="10"/>
  <c r="H24" i="10"/>
  <c r="H25" i="10"/>
  <c r="H14" i="10"/>
  <c r="F15" i="10"/>
  <c r="F16" i="10"/>
  <c r="F17" i="10"/>
  <c r="F18" i="10"/>
  <c r="F19" i="10"/>
  <c r="F20" i="10"/>
  <c r="F21" i="10"/>
  <c r="F22" i="10"/>
  <c r="F23" i="10"/>
  <c r="F24" i="10"/>
  <c r="F25" i="10"/>
  <c r="F14" i="10"/>
  <c r="G26" i="10"/>
  <c r="D26" i="10"/>
  <c r="C26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F22" i="9"/>
  <c r="H22" i="9"/>
  <c r="H25" i="9"/>
  <c r="H24" i="9"/>
  <c r="H23" i="9"/>
  <c r="H21" i="9"/>
  <c r="H20" i="9"/>
  <c r="H19" i="9"/>
  <c r="H18" i="9"/>
  <c r="H17" i="9"/>
  <c r="H16" i="9"/>
  <c r="H15" i="9"/>
  <c r="H14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G26" i="9"/>
  <c r="D26" i="9"/>
  <c r="C26" i="9"/>
  <c r="F25" i="9"/>
  <c r="F24" i="9"/>
  <c r="F23" i="9"/>
  <c r="F21" i="9"/>
  <c r="F20" i="9"/>
  <c r="F19" i="9"/>
  <c r="F18" i="9"/>
  <c r="F17" i="9"/>
  <c r="F16" i="9"/>
  <c r="F15" i="9"/>
  <c r="F14" i="9"/>
  <c r="H26" i="8"/>
  <c r="G26" i="8"/>
  <c r="D26" i="8"/>
  <c r="C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I24" i="7"/>
  <c r="I25" i="7"/>
  <c r="I14" i="7"/>
  <c r="I15" i="7"/>
  <c r="I16" i="7"/>
  <c r="I17" i="7"/>
  <c r="I18" i="7"/>
  <c r="I19" i="7"/>
  <c r="I20" i="7"/>
  <c r="I21" i="7"/>
  <c r="I22" i="7"/>
  <c r="I23" i="7"/>
  <c r="F24" i="7"/>
  <c r="F25" i="7"/>
  <c r="F14" i="7"/>
  <c r="F15" i="7"/>
  <c r="F16" i="7"/>
  <c r="F17" i="7"/>
  <c r="F18" i="7"/>
  <c r="F19" i="7"/>
  <c r="F20" i="7"/>
  <c r="F21" i="7"/>
  <c r="F22" i="7"/>
  <c r="F23" i="7"/>
  <c r="H26" i="7"/>
  <c r="G26" i="7"/>
  <c r="H26" i="10" l="1"/>
  <c r="F26" i="10"/>
  <c r="F26" i="9"/>
  <c r="H26" i="9"/>
  <c r="I26" i="8"/>
  <c r="F26" i="8"/>
  <c r="F26" i="7"/>
  <c r="I26" i="7"/>
  <c r="C26" i="7"/>
  <c r="D26" i="7" l="1"/>
</calcChain>
</file>

<file path=xl/sharedStrings.xml><?xml version="1.0" encoding="utf-8"?>
<sst xmlns="http://schemas.openxmlformats.org/spreadsheetml/2006/main" count="92" uniqueCount="29">
  <si>
    <t>Month</t>
  </si>
  <si>
    <t>GGR</t>
  </si>
  <si>
    <t>Total</t>
  </si>
  <si>
    <t>Prior Period</t>
  </si>
  <si>
    <t>Net Revenue</t>
  </si>
  <si>
    <t>Unclaimed</t>
  </si>
  <si>
    <t>Adjustments</t>
  </si>
  <si>
    <t>Funds</t>
  </si>
  <si>
    <t>Fines &amp; Penalties</t>
  </si>
  <si>
    <t>Notes:</t>
  </si>
  <si>
    <t>Handle</t>
  </si>
  <si>
    <t>Wagering</t>
  </si>
  <si>
    <t>Mobile Sports</t>
  </si>
  <si>
    <t>Mobile Sports Wagering</t>
  </si>
  <si>
    <t xml:space="preserve">Mobile Sports </t>
  </si>
  <si>
    <t>to Platform Provider</t>
  </si>
  <si>
    <t>to Education</t>
  </si>
  <si>
    <t>Total Mobile Sports Wagering Gross Gaming Revenue (GGR) and Taxes - Fiscal Year 2021/2022</t>
  </si>
  <si>
    <t>1) Sports wagering gross gaming revenue is reported on a cash basis in New York State. Wagers on future events are taxed as current
 revenue and payouts for winning wagers are recognized in the period redeemed.</t>
  </si>
  <si>
    <t>2) For FY 21-22, 1% of Net Revenue to Education shall be distributed for problem gambling education and treatment purposes.</t>
  </si>
  <si>
    <t>Report compiled by the New York State Gaming Commission based on data provided by Bally Bet</t>
  </si>
  <si>
    <t>3) For FY 21-22, 1% of Net Revenue to Education shall be distributed for a youth sports activities and education grant program for the
 purpose of providing annual awards to sports programs for underserved youth.</t>
  </si>
  <si>
    <t>2) $6 Million of Net Revenue to Education shall be distributed for problem gambling education and treatment purposes.</t>
  </si>
  <si>
    <t>3) $5 Million of Net Revenue to Education shall be distributed for a youth sports activities and education grant program for the
 purpose of providing annual awards to sports programs for underserved youth.</t>
  </si>
  <si>
    <t>Total Mobile Sports Wagering Gross Gaming Revenue (GGR) and Taxes - Fiscal Year 2022/2023</t>
  </si>
  <si>
    <t>Total Mobile Sports Wagering Gross Gaming Revenue (GGR) and Taxes - Fiscal Year 2023-2024</t>
  </si>
  <si>
    <t>1) Sports wagering gross gaming revenue is reported on a cash basis in New York State. Wagers on future events are taxed as current revenue and payouts for winning wagers are recognized in the period redeemed.</t>
  </si>
  <si>
    <t>3) $5 Million of Net Revenue to Education shall be distributed for a youth sports activities and education grant program for the purpose of providing annual awards to sports programs for underserved youth.</t>
  </si>
  <si>
    <t>Total Mobile Sports Wagering Gross Gaming Revenue (GGR) and Taxes - Fiscal Year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</si>
</sst>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;;;"/>
    <numFmt numFmtId="166" formatCode="0.00%_);[Red]\(0.00%\)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/>
    </xf>
    <xf numFmtId="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6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6" fontId="9" fillId="0" borderId="3" xfId="0" applyNumberFormat="1" applyFont="1" applyBorder="1" applyAlignment="1">
      <alignment horizontal="center"/>
    </xf>
    <xf numFmtId="5" fontId="0" fillId="0" borderId="0" xfId="0" applyNumberFormat="1" applyAlignment="1"/>
    <xf numFmtId="6" fontId="0" fillId="0" borderId="0" xfId="0" applyNumberFormat="1" applyAlignment="1"/>
    <xf numFmtId="5" fontId="0" fillId="0" borderId="0" xfId="0" applyNumberFormat="1" applyFill="1" applyAlignment="1"/>
    <xf numFmtId="38" fontId="0" fillId="0" borderId="0" xfId="0" applyNumberFormat="1" applyAlignment="1"/>
    <xf numFmtId="0" fontId="0" fillId="0" borderId="0" xfId="0" applyAlignment="1"/>
    <xf numFmtId="5" fontId="0" fillId="0" borderId="4" xfId="0" applyNumberFormat="1" applyBorder="1" applyAlignment="1"/>
    <xf numFmtId="5" fontId="0" fillId="0" borderId="0" xfId="0" applyNumberFormat="1" applyFill="1" applyBorder="1" applyAlignment="1"/>
    <xf numFmtId="5" fontId="0" fillId="0" borderId="0" xfId="0" applyNumberFormat="1" applyBorder="1" applyAlignment="1"/>
    <xf numFmtId="6" fontId="0" fillId="0" borderId="0" xfId="0" applyNumberFormat="1" applyBorder="1" applyAlignment="1"/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/>
    <xf numFmtId="166" fontId="0" fillId="0" borderId="0" xfId="0" applyNumberFormat="1" applyAlignment="1"/>
    <xf numFmtId="166" fontId="0" fillId="2" borderId="0" xfId="0" applyNumberFormat="1" applyFill="1" applyAlignment="1"/>
    <xf numFmtId="166" fontId="0" fillId="0" borderId="0" xfId="0" applyNumberFormat="1" applyFill="1" applyAlignment="1"/>
    <xf numFmtId="166" fontId="9" fillId="0" borderId="0" xfId="0" applyNumberFormat="1" applyFont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38" fontId="0" fillId="2" borderId="0" xfId="0" applyNumberFormat="1" applyFill="1" applyAlignment="1"/>
    <xf numFmtId="165" fontId="0" fillId="0" borderId="0" xfId="0" applyNumberFormat="1" applyBorder="1" applyAlignment="1"/>
    <xf numFmtId="6" fontId="0" fillId="0" borderId="4" xfId="0" applyNumberFormat="1" applyBorder="1" applyAlignment="1"/>
    <xf numFmtId="8" fontId="0" fillId="2" borderId="0" xfId="0" applyNumberFormat="1" applyFill="1" applyAlignment="1"/>
    <xf numFmtId="166" fontId="10" fillId="0" borderId="0" xfId="0" applyNumberFormat="1" applyFont="1" applyAlignment="1">
      <alignment horizontal="left"/>
    </xf>
    <xf numFmtId="166" fontId="0" fillId="0" borderId="0" xfId="0" applyNumberFormat="1" applyFill="1" applyBorder="1" applyAlignment="1"/>
    <xf numFmtId="8" fontId="0" fillId="0" borderId="0" xfId="0" applyNumberFormat="1" applyFill="1" applyBorder="1" applyAlignment="1"/>
    <xf numFmtId="8" fontId="0" fillId="0" borderId="0" xfId="0" applyNumberFormat="1" applyFill="1" applyAlignment="1"/>
    <xf numFmtId="166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Alignment="1">
      <alignment horizontal="left"/>
    </xf>
    <xf numFmtId="166" fontId="11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center" wrapText="1"/>
    </xf>
    <xf numFmtId="6" fontId="0" fillId="2" borderId="0" xfId="0" applyNumberFormat="1" applyFill="1" applyAlignment="1">
      <alignment wrapText="1"/>
    </xf>
    <xf numFmtId="38" fontId="0" fillId="2" borderId="0" xfId="0" applyNumberFormat="1" applyFill="1" applyAlignment="1">
      <alignment wrapText="1"/>
    </xf>
    <xf numFmtId="6" fontId="0" fillId="2" borderId="0" xfId="0" applyNumberFormat="1" applyFill="1" applyAlignment="1"/>
    <xf numFmtId="164" fontId="0" fillId="2" borderId="0" xfId="0" applyNumberFormat="1" applyFill="1" applyAlignment="1">
      <alignment horizontal="center"/>
    </xf>
    <xf numFmtId="0" fontId="12" fillId="0" borderId="0" xfId="0" applyFont="1"/>
    <xf numFmtId="166" fontId="0" fillId="0" borderId="0" xfId="0" applyNumberFormat="1" applyBorder="1" applyAlignment="1">
      <alignment horizontal="center"/>
    </xf>
    <xf numFmtId="6" fontId="1" fillId="0" borderId="0" xfId="0" applyNumberFormat="1" applyFont="1" applyAlignment="1"/>
    <xf numFmtId="6" fontId="2" fillId="0" borderId="0" xfId="0" applyNumberFormat="1" applyFont="1" applyAlignment="1"/>
    <xf numFmtId="6" fontId="4" fillId="0" borderId="0" xfId="1" applyNumberFormat="1" applyFont="1" applyFill="1" applyAlignment="1" applyProtection="1"/>
    <xf numFmtId="6" fontId="5" fillId="0" borderId="0" xfId="0" applyNumberFormat="1" applyFont="1" applyFill="1" applyAlignmen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6" fontId="7" fillId="0" borderId="5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left" wrapText="1"/>
    </xf>
    <xf numFmtId="6" fontId="1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6" fontId="3" fillId="0" borderId="0" xfId="1" applyNumberFormat="1" applyFill="1" applyAlignment="1" applyProtection="1">
      <alignment horizontal="center"/>
    </xf>
    <xf numFmtId="6" fontId="5" fillId="0" borderId="0" xfId="0" applyNumberFormat="1" applyFont="1" applyFill="1" applyAlignment="1">
      <alignment horizontal="center"/>
    </xf>
    <xf numFmtId="164" fontId="6" fillId="3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123824</xdr:rowOff>
    </xdr:from>
    <xdr:to>
      <xdr:col>2</xdr:col>
      <xdr:colOff>447674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E4F5A8-4DA3-4937-8713-FEEFEF7506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123824"/>
          <a:ext cx="1104901" cy="10572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123824</xdr:rowOff>
    </xdr:from>
    <xdr:to>
      <xdr:col>2</xdr:col>
      <xdr:colOff>447674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F2697D-F0C9-4F78-9A23-00C5C5D73F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123824"/>
          <a:ext cx="1104901" cy="10572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123824</xdr:rowOff>
    </xdr:from>
    <xdr:to>
      <xdr:col>2</xdr:col>
      <xdr:colOff>447674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31FB7A-F6D7-4E84-A309-0AA06A65FE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123824"/>
          <a:ext cx="1104901" cy="10572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123824</xdr:rowOff>
    </xdr:from>
    <xdr:to>
      <xdr:col>2</xdr:col>
      <xdr:colOff>447674</xdr:colOff>
      <xdr:row>5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0D12D1-6882-45B5-A4AA-DECD01F8A7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123824"/>
          <a:ext cx="1104901" cy="10572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7F1D-4786-4E71-942E-7074C6E18E1F}">
  <dimension ref="A1:W43"/>
  <sheetViews>
    <sheetView tabSelected="1" zoomScaleNormal="100" workbookViewId="0">
      <selection activeCell="G19" sqref="G19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67"/>
      <c r="B1" s="67"/>
      <c r="C1" s="67"/>
      <c r="D1" s="67"/>
      <c r="E1" s="67"/>
      <c r="F1" s="67"/>
      <c r="G1" s="67"/>
      <c r="H1" s="67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68"/>
      <c r="B2" s="68"/>
      <c r="C2" s="68"/>
      <c r="D2" s="68"/>
      <c r="E2" s="68"/>
      <c r="F2" s="68"/>
      <c r="G2" s="68"/>
      <c r="H2" s="68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68"/>
      <c r="B3" s="68"/>
      <c r="C3" s="68"/>
      <c r="D3" s="68"/>
      <c r="E3" s="68"/>
      <c r="F3" s="68"/>
      <c r="G3" s="68"/>
      <c r="H3" s="68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69"/>
      <c r="B4" s="69"/>
      <c r="C4" s="69"/>
      <c r="D4" s="69"/>
      <c r="E4" s="69"/>
      <c r="F4" s="69"/>
      <c r="G4" s="69"/>
      <c r="H4" s="69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0"/>
      <c r="B5" s="70"/>
      <c r="C5" s="70"/>
      <c r="D5" s="70"/>
      <c r="E5" s="70"/>
      <c r="F5" s="70"/>
      <c r="G5" s="70"/>
      <c r="H5" s="70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6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64" t="s">
        <v>28</v>
      </c>
      <c r="B8" s="65"/>
      <c r="C8" s="65"/>
      <c r="D8" s="65"/>
      <c r="E8" s="65"/>
      <c r="F8" s="65"/>
      <c r="G8" s="65"/>
      <c r="H8" s="71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3" t="s">
        <v>13</v>
      </c>
      <c r="D10" s="63"/>
      <c r="E10" s="63"/>
      <c r="F10" s="63"/>
      <c r="G10" s="63"/>
      <c r="H10" s="63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2" x14ac:dyDescent="0.25">
      <c r="A14" s="5">
        <v>45383</v>
      </c>
      <c r="B14" s="5"/>
      <c r="C14" s="22">
        <v>7726634.0600000015</v>
      </c>
      <c r="D14" s="21">
        <v>580801.1399999999</v>
      </c>
      <c r="E14" s="21"/>
      <c r="F14" s="27">
        <f>IF(D14&gt;0,D14*0.49," ")</f>
        <v>284592.55859999993</v>
      </c>
      <c r="G14" s="23">
        <v>0</v>
      </c>
      <c r="H14" s="27">
        <f>IF(D14&gt;0,D14*0.51+G14," ")</f>
        <v>296208.58139999997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2" x14ac:dyDescent="0.25">
      <c r="A15" s="5">
        <f>+A14+31</f>
        <v>45414</v>
      </c>
      <c r="B15" s="5"/>
      <c r="C15" s="22">
        <v>8074184.2599999988</v>
      </c>
      <c r="D15" s="21">
        <v>536780.14999999991</v>
      </c>
      <c r="E15" s="21"/>
      <c r="F15" s="27">
        <f t="shared" ref="F15:F25" si="0">IF(D15&gt;0,D15*0.49," ")</f>
        <v>263022.27349999995</v>
      </c>
      <c r="G15" s="23">
        <v>0</v>
      </c>
      <c r="H15" s="27">
        <f t="shared" ref="H15:H25" si="1">IF(D15&gt;0,D15*0.51+G15," ")</f>
        <v>273757.87649999995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2" x14ac:dyDescent="0.25">
      <c r="A16" s="5">
        <f t="shared" ref="A16:A25" si="2">+A15+31</f>
        <v>45445</v>
      </c>
      <c r="B16" s="5"/>
      <c r="C16" s="22">
        <v>6891883.1999999993</v>
      </c>
      <c r="D16" s="21">
        <v>658294.32000000007</v>
      </c>
      <c r="E16" s="21"/>
      <c r="F16" s="27">
        <f t="shared" si="0"/>
        <v>322564.21680000005</v>
      </c>
      <c r="G16" s="21">
        <v>0</v>
      </c>
      <c r="H16" s="27">
        <f t="shared" si="1"/>
        <v>335730.10320000001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3" x14ac:dyDescent="0.25">
      <c r="A17" s="5">
        <f t="shared" si="2"/>
        <v>45476</v>
      </c>
      <c r="B17" s="5"/>
      <c r="C17" s="22">
        <v>6376658.3899999997</v>
      </c>
      <c r="D17" s="21">
        <v>493827.89000000013</v>
      </c>
      <c r="E17" s="21"/>
      <c r="F17" s="27">
        <f t="shared" si="0"/>
        <v>241975.66610000006</v>
      </c>
      <c r="G17" s="21">
        <v>0</v>
      </c>
      <c r="H17" s="27">
        <f t="shared" si="1"/>
        <v>251852.22390000007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3" x14ac:dyDescent="0.25">
      <c r="A18" s="5">
        <f t="shared" si="2"/>
        <v>45507</v>
      </c>
      <c r="B18" s="5"/>
      <c r="C18" s="22">
        <v>7638016.8499999987</v>
      </c>
      <c r="D18" s="21">
        <v>406241.20000000007</v>
      </c>
      <c r="E18" s="21"/>
      <c r="F18" s="27">
        <f t="shared" si="0"/>
        <v>199058.18800000002</v>
      </c>
      <c r="G18" s="21">
        <v>0</v>
      </c>
      <c r="H18" s="27">
        <f t="shared" si="1"/>
        <v>207183.01200000005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3" x14ac:dyDescent="0.25">
      <c r="A19" s="5">
        <f t="shared" si="2"/>
        <v>45538</v>
      </c>
      <c r="B19" s="5"/>
      <c r="C19" s="22"/>
      <c r="D19" s="21"/>
      <c r="E19" s="21"/>
      <c r="F19" s="27" t="str">
        <f t="shared" si="0"/>
        <v xml:space="preserve"> </v>
      </c>
      <c r="G19" s="21"/>
      <c r="H19" s="27" t="str">
        <f t="shared" si="1"/>
        <v xml:space="preserve"> 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3" x14ac:dyDescent="0.25">
      <c r="A20" s="5">
        <f t="shared" si="2"/>
        <v>45569</v>
      </c>
      <c r="B20" s="5"/>
      <c r="C20" s="22"/>
      <c r="D20" s="21"/>
      <c r="E20" s="21"/>
      <c r="F20" s="27" t="str">
        <f t="shared" si="0"/>
        <v xml:space="preserve"> </v>
      </c>
      <c r="G20" s="21"/>
      <c r="H20" s="27" t="str">
        <f t="shared" si="1"/>
        <v xml:space="preserve"> 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3" x14ac:dyDescent="0.25">
      <c r="A21" s="5">
        <f t="shared" si="2"/>
        <v>45600</v>
      </c>
      <c r="B21" s="5"/>
      <c r="C21" s="22"/>
      <c r="D21" s="21"/>
      <c r="E21" s="21"/>
      <c r="F21" s="27" t="str">
        <f t="shared" si="0"/>
        <v xml:space="preserve"> </v>
      </c>
      <c r="G21" s="21"/>
      <c r="H21" s="27" t="str">
        <f t="shared" si="1"/>
        <v xml:space="preserve"> 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3" x14ac:dyDescent="0.25">
      <c r="A22" s="5">
        <f t="shared" si="2"/>
        <v>45631</v>
      </c>
      <c r="B22" s="5"/>
      <c r="C22" s="22"/>
      <c r="D22" s="21"/>
      <c r="E22" s="21"/>
      <c r="F22" s="27" t="str">
        <f t="shared" si="0"/>
        <v xml:space="preserve"> </v>
      </c>
      <c r="G22" s="21"/>
      <c r="H22" s="27" t="str">
        <f t="shared" si="1"/>
        <v xml:space="preserve"> 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3" x14ac:dyDescent="0.25">
      <c r="A23" s="5">
        <f t="shared" si="2"/>
        <v>45662</v>
      </c>
      <c r="B23" s="5"/>
      <c r="C23" s="22"/>
      <c r="D23" s="21"/>
      <c r="E23" s="21"/>
      <c r="F23" s="27" t="str">
        <f t="shared" si="0"/>
        <v xml:space="preserve"> </v>
      </c>
      <c r="G23" s="21"/>
      <c r="H23" s="27" t="str">
        <f t="shared" si="1"/>
        <v xml:space="preserve"> 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x14ac:dyDescent="0.25">
      <c r="A24" s="5">
        <f t="shared" si="2"/>
        <v>45693</v>
      </c>
      <c r="B24" s="5"/>
      <c r="C24" s="22"/>
      <c r="D24" s="21"/>
      <c r="E24" s="21"/>
      <c r="F24" s="27" t="str">
        <f t="shared" si="0"/>
        <v xml:space="preserve"> </v>
      </c>
      <c r="G24" s="21"/>
      <c r="H24" s="27" t="str">
        <f t="shared" si="1"/>
        <v xml:space="preserve"> 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3" x14ac:dyDescent="0.25">
      <c r="A25" s="5">
        <f t="shared" si="2"/>
        <v>45724</v>
      </c>
      <c r="B25" s="5"/>
      <c r="C25" s="22"/>
      <c r="D25" s="21"/>
      <c r="E25" s="21"/>
      <c r="F25" s="27" t="str">
        <f t="shared" si="0"/>
        <v xml:space="preserve"> </v>
      </c>
      <c r="G25" s="21"/>
      <c r="H25" s="27" t="str">
        <f t="shared" si="1"/>
        <v xml:space="preserve"> 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3" ht="15.75" thickBot="1" x14ac:dyDescent="0.3">
      <c r="A26" s="5" t="s">
        <v>2</v>
      </c>
      <c r="B26" s="5"/>
      <c r="C26" s="26">
        <f>SUM(C14:C25)</f>
        <v>36707376.759999998</v>
      </c>
      <c r="D26" s="26">
        <f>SUM(D14:D25)</f>
        <v>2675944.7000000002</v>
      </c>
      <c r="E26" s="28"/>
      <c r="F26" s="39">
        <f>SUM(F14:F25)</f>
        <v>1311212.9030000002</v>
      </c>
      <c r="G26" s="26">
        <f>SUM(G14:G25)</f>
        <v>0</v>
      </c>
      <c r="H26" s="39">
        <f>SUM(H14:H25)</f>
        <v>1364731.797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3"/>
    </row>
    <row r="29" spans="1:23" s="33" customFormat="1" x14ac:dyDescent="0.25">
      <c r="A29" s="64"/>
      <c r="B29" s="65"/>
      <c r="C29" s="65"/>
      <c r="D29" s="65"/>
      <c r="E29" s="65"/>
      <c r="F29" s="65"/>
      <c r="G29" s="65"/>
      <c r="H29" s="65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31.5" customHeight="1" x14ac:dyDescent="0.25">
      <c r="A33" s="66" t="s">
        <v>26</v>
      </c>
      <c r="B33" s="66"/>
      <c r="C33" s="66"/>
      <c r="D33" s="66"/>
      <c r="E33" s="66"/>
      <c r="F33" s="66"/>
      <c r="G33" s="66"/>
      <c r="H33" s="6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33" customFormat="1" x14ac:dyDescent="0.25">
      <c r="A34" s="46" t="s">
        <v>22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2"/>
      <c r="O34" s="22"/>
      <c r="P34" s="22"/>
      <c r="Q34" s="42"/>
      <c r="R34" s="42"/>
      <c r="S34" s="42"/>
      <c r="T34" s="34"/>
      <c r="U34" s="34"/>
      <c r="V34" s="34"/>
    </row>
    <row r="35" spans="1:23" s="33" customFormat="1" ht="27" customHeight="1" x14ac:dyDescent="0.25">
      <c r="A35" s="66" t="s">
        <v>27</v>
      </c>
      <c r="B35" s="66"/>
      <c r="C35" s="66"/>
      <c r="D35" s="66"/>
      <c r="E35" s="66"/>
      <c r="F35" s="66"/>
      <c r="G35" s="66"/>
      <c r="H35" s="66"/>
      <c r="I35" s="24"/>
      <c r="J35" s="22"/>
      <c r="K35" s="22"/>
      <c r="L35" s="22"/>
      <c r="M35" s="22"/>
      <c r="N35" s="22"/>
      <c r="O35" s="22"/>
      <c r="P35" s="22"/>
      <c r="Q35" s="43"/>
      <c r="R35" s="43"/>
      <c r="S35" s="43"/>
      <c r="T35" s="44"/>
      <c r="U35" s="44"/>
      <c r="V35" s="44"/>
    </row>
    <row r="36" spans="1:23" s="33" customFormat="1" ht="27" customHeight="1" x14ac:dyDescent="0.25">
      <c r="A36" s="62"/>
      <c r="B36" s="62"/>
      <c r="C36" s="62"/>
      <c r="D36" s="62"/>
      <c r="E36" s="62"/>
      <c r="F36" s="62"/>
      <c r="G36" s="62"/>
      <c r="H36" s="62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1F56A-EA03-4498-9384-1F3C5AFA04FA}">
  <dimension ref="A1:W43"/>
  <sheetViews>
    <sheetView zoomScaleNormal="100" workbookViewId="0">
      <selection activeCell="C25" sqref="C25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67"/>
      <c r="B1" s="67"/>
      <c r="C1" s="67"/>
      <c r="D1" s="67"/>
      <c r="E1" s="67"/>
      <c r="F1" s="67"/>
      <c r="G1" s="67"/>
      <c r="H1" s="67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68"/>
      <c r="B2" s="68"/>
      <c r="C2" s="68"/>
      <c r="D2" s="68"/>
      <c r="E2" s="68"/>
      <c r="F2" s="68"/>
      <c r="G2" s="68"/>
      <c r="H2" s="68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68"/>
      <c r="B3" s="68"/>
      <c r="C3" s="68"/>
      <c r="D3" s="68"/>
      <c r="E3" s="68"/>
      <c r="F3" s="68"/>
      <c r="G3" s="68"/>
      <c r="H3" s="68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69"/>
      <c r="B4" s="69"/>
      <c r="C4" s="69"/>
      <c r="D4" s="69"/>
      <c r="E4" s="69"/>
      <c r="F4" s="69"/>
      <c r="G4" s="69"/>
      <c r="H4" s="69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0"/>
      <c r="B5" s="70"/>
      <c r="C5" s="70"/>
      <c r="D5" s="70"/>
      <c r="E5" s="70"/>
      <c r="F5" s="70"/>
      <c r="G5" s="70"/>
      <c r="H5" s="70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6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64" t="s">
        <v>25</v>
      </c>
      <c r="B8" s="65"/>
      <c r="C8" s="65"/>
      <c r="D8" s="65"/>
      <c r="E8" s="65"/>
      <c r="F8" s="65"/>
      <c r="G8" s="65"/>
      <c r="H8" s="71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3" t="s">
        <v>13</v>
      </c>
      <c r="D10" s="63"/>
      <c r="E10" s="63"/>
      <c r="F10" s="63"/>
      <c r="G10" s="63"/>
      <c r="H10" s="63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2" x14ac:dyDescent="0.25">
      <c r="A14" s="5">
        <v>45017</v>
      </c>
      <c r="B14" s="5"/>
      <c r="C14" s="22">
        <v>2286895.02</v>
      </c>
      <c r="D14" s="21">
        <v>28730.779999999984</v>
      </c>
      <c r="E14" s="21"/>
      <c r="F14" s="27">
        <f t="shared" ref="F14:F22" si="0">D14*0.49</f>
        <v>14078.082199999992</v>
      </c>
      <c r="G14" s="23"/>
      <c r="H14" s="27">
        <f t="shared" ref="H14:H25" si="1">D14*0.51+G14</f>
        <v>14652.697799999993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2" x14ac:dyDescent="0.25">
      <c r="A15" s="5">
        <f>+A14+31</f>
        <v>45048</v>
      </c>
      <c r="B15" s="5"/>
      <c r="C15" s="22">
        <v>2221205.7399999998</v>
      </c>
      <c r="D15" s="21">
        <v>173560.32999999996</v>
      </c>
      <c r="E15" s="21"/>
      <c r="F15" s="27">
        <f t="shared" si="0"/>
        <v>85044.561699999977</v>
      </c>
      <c r="G15" s="23"/>
      <c r="H15" s="27">
        <f t="shared" si="1"/>
        <v>88515.768299999982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2" x14ac:dyDescent="0.25">
      <c r="A16" s="5">
        <f t="shared" ref="A16:A25" si="2">+A15+31</f>
        <v>45079</v>
      </c>
      <c r="B16" s="5"/>
      <c r="C16" s="22">
        <v>898760.65</v>
      </c>
      <c r="D16" s="21">
        <v>68438.420000000027</v>
      </c>
      <c r="E16" s="21"/>
      <c r="F16" s="27">
        <f t="shared" si="0"/>
        <v>33534.825800000013</v>
      </c>
      <c r="G16" s="21"/>
      <c r="H16" s="27">
        <f t="shared" si="1"/>
        <v>34903.594200000014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3" x14ac:dyDescent="0.25">
      <c r="A17" s="5">
        <f t="shared" si="2"/>
        <v>45110</v>
      </c>
      <c r="B17" s="5"/>
      <c r="C17" s="22">
        <v>0</v>
      </c>
      <c r="D17" s="21">
        <v>0</v>
      </c>
      <c r="E17" s="21"/>
      <c r="F17" s="27">
        <f t="shared" si="0"/>
        <v>0</v>
      </c>
      <c r="G17" s="21"/>
      <c r="H17" s="27">
        <f t="shared" si="1"/>
        <v>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3" x14ac:dyDescent="0.25">
      <c r="A18" s="5">
        <f t="shared" si="2"/>
        <v>45141</v>
      </c>
      <c r="B18" s="5"/>
      <c r="C18" s="22">
        <v>0</v>
      </c>
      <c r="D18" s="21">
        <v>0</v>
      </c>
      <c r="E18" s="21"/>
      <c r="F18" s="27">
        <f t="shared" si="0"/>
        <v>0</v>
      </c>
      <c r="G18" s="21"/>
      <c r="H18" s="27">
        <f t="shared" si="1"/>
        <v>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3" x14ac:dyDescent="0.25">
      <c r="A19" s="5">
        <f t="shared" si="2"/>
        <v>45172</v>
      </c>
      <c r="B19" s="5"/>
      <c r="C19" s="22">
        <v>0</v>
      </c>
      <c r="D19" s="21">
        <v>0</v>
      </c>
      <c r="E19" s="21"/>
      <c r="F19" s="27">
        <f t="shared" si="0"/>
        <v>0</v>
      </c>
      <c r="G19" s="21"/>
      <c r="H19" s="27">
        <f t="shared" si="1"/>
        <v>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3" x14ac:dyDescent="0.25">
      <c r="A20" s="5">
        <f t="shared" si="2"/>
        <v>45203</v>
      </c>
      <c r="B20" s="5"/>
      <c r="C20" s="22">
        <v>0</v>
      </c>
      <c r="D20" s="21">
        <v>0</v>
      </c>
      <c r="E20" s="21"/>
      <c r="F20" s="27">
        <f t="shared" si="0"/>
        <v>0</v>
      </c>
      <c r="G20" s="21"/>
      <c r="H20" s="27">
        <f t="shared" si="1"/>
        <v>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3" x14ac:dyDescent="0.25">
      <c r="A21" s="5">
        <f t="shared" si="2"/>
        <v>45234</v>
      </c>
      <c r="B21" s="5"/>
      <c r="C21" s="22">
        <v>4307118.7</v>
      </c>
      <c r="D21" s="21">
        <v>234162.58999999994</v>
      </c>
      <c r="E21" s="21"/>
      <c r="F21" s="27">
        <f t="shared" si="0"/>
        <v>114739.66909999997</v>
      </c>
      <c r="G21" s="21"/>
      <c r="H21" s="27">
        <f t="shared" si="1"/>
        <v>119422.92089999997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3" x14ac:dyDescent="0.25">
      <c r="A22" s="5">
        <f t="shared" si="2"/>
        <v>45265</v>
      </c>
      <c r="B22" s="5"/>
      <c r="C22" s="22">
        <v>6567929.7499999991</v>
      </c>
      <c r="D22" s="21">
        <v>-252433.13000000003</v>
      </c>
      <c r="E22" s="21"/>
      <c r="F22" s="27">
        <f t="shared" si="0"/>
        <v>-123692.23370000001</v>
      </c>
      <c r="G22" s="21"/>
      <c r="H22" s="27">
        <f t="shared" si="1"/>
        <v>-128740.89630000002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3" x14ac:dyDescent="0.25">
      <c r="A23" s="5">
        <f t="shared" si="2"/>
        <v>45296</v>
      </c>
      <c r="B23" s="5"/>
      <c r="C23" s="22">
        <v>9390869.5099999998</v>
      </c>
      <c r="D23" s="21">
        <v>425689.15999999992</v>
      </c>
      <c r="E23" s="21"/>
      <c r="F23" s="27">
        <f>D23*0.49</f>
        <v>208587.68839999996</v>
      </c>
      <c r="G23" s="21"/>
      <c r="H23" s="27">
        <f t="shared" si="1"/>
        <v>217101.47159999996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x14ac:dyDescent="0.25">
      <c r="A24" s="5">
        <f t="shared" si="2"/>
        <v>45327</v>
      </c>
      <c r="B24" s="5"/>
      <c r="C24" s="22">
        <v>9724364.910000002</v>
      </c>
      <c r="D24" s="21">
        <v>724041.38</v>
      </c>
      <c r="E24" s="21"/>
      <c r="F24" s="27">
        <f t="shared" ref="F24:F25" si="3">D24*0.49</f>
        <v>354780.27620000002</v>
      </c>
      <c r="G24" s="21"/>
      <c r="H24" s="27">
        <f t="shared" si="1"/>
        <v>369261.10379999998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3" x14ac:dyDescent="0.25">
      <c r="A25" s="5">
        <f t="shared" si="2"/>
        <v>45358</v>
      </c>
      <c r="B25" s="5"/>
      <c r="C25" s="22">
        <v>8327311.7399999993</v>
      </c>
      <c r="D25" s="21">
        <v>267131.73000000016</v>
      </c>
      <c r="E25" s="21"/>
      <c r="F25" s="27">
        <f t="shared" si="3"/>
        <v>130894.54770000007</v>
      </c>
      <c r="G25" s="21"/>
      <c r="H25" s="27">
        <f t="shared" si="1"/>
        <v>136237.18230000007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3" ht="15.75" thickBot="1" x14ac:dyDescent="0.3">
      <c r="A26" s="5" t="s">
        <v>2</v>
      </c>
      <c r="B26" s="5"/>
      <c r="C26" s="26">
        <f>SUM(C14:C25)</f>
        <v>43724456.020000003</v>
      </c>
      <c r="D26" s="26">
        <f>SUM(D14:D25)</f>
        <v>1669321.26</v>
      </c>
      <c r="E26" s="28"/>
      <c r="F26" s="39">
        <f>SUM(F14:F25)</f>
        <v>817967.41740000003</v>
      </c>
      <c r="G26" s="26">
        <f>SUM(G14:G25)</f>
        <v>0</v>
      </c>
      <c r="H26" s="39">
        <f>SUM(H14:H25)</f>
        <v>851353.84259999997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3"/>
    </row>
    <row r="29" spans="1:23" s="33" customFormat="1" x14ac:dyDescent="0.25">
      <c r="A29" s="64"/>
      <c r="B29" s="65"/>
      <c r="C29" s="65"/>
      <c r="D29" s="65"/>
      <c r="E29" s="65"/>
      <c r="F29" s="65"/>
      <c r="G29" s="65"/>
      <c r="H29" s="65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31.5" customHeight="1" x14ac:dyDescent="0.25">
      <c r="A33" s="66" t="s">
        <v>26</v>
      </c>
      <c r="B33" s="66"/>
      <c r="C33" s="66"/>
      <c r="D33" s="66"/>
      <c r="E33" s="66"/>
      <c r="F33" s="66"/>
      <c r="G33" s="66"/>
      <c r="H33" s="6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33" customFormat="1" x14ac:dyDescent="0.25">
      <c r="A34" s="46" t="s">
        <v>22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2"/>
      <c r="O34" s="22"/>
      <c r="P34" s="22"/>
      <c r="Q34" s="42"/>
      <c r="R34" s="42"/>
      <c r="S34" s="42"/>
      <c r="T34" s="34"/>
      <c r="U34" s="34"/>
      <c r="V34" s="34"/>
    </row>
    <row r="35" spans="1:23" s="33" customFormat="1" ht="27" customHeight="1" x14ac:dyDescent="0.25">
      <c r="A35" s="66" t="s">
        <v>27</v>
      </c>
      <c r="B35" s="66"/>
      <c r="C35" s="66"/>
      <c r="D35" s="66"/>
      <c r="E35" s="66"/>
      <c r="F35" s="66"/>
      <c r="G35" s="66"/>
      <c r="H35" s="66"/>
      <c r="I35" s="24"/>
      <c r="J35" s="22"/>
      <c r="K35" s="22"/>
      <c r="L35" s="22"/>
      <c r="M35" s="22"/>
      <c r="N35" s="22"/>
      <c r="O35" s="22"/>
      <c r="P35" s="22"/>
      <c r="Q35" s="43"/>
      <c r="R35" s="43"/>
      <c r="S35" s="43"/>
      <c r="T35" s="44"/>
      <c r="U35" s="44"/>
      <c r="V35" s="44"/>
    </row>
    <row r="36" spans="1:23" s="33" customFormat="1" ht="27" customHeight="1" x14ac:dyDescent="0.25">
      <c r="A36" s="61"/>
      <c r="B36" s="61"/>
      <c r="C36" s="61"/>
      <c r="D36" s="61"/>
      <c r="E36" s="61"/>
      <c r="F36" s="61"/>
      <c r="G36" s="61"/>
      <c r="H36" s="61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59526-0B69-40A6-9387-82C22CFE6E47}">
  <dimension ref="A1:X43"/>
  <sheetViews>
    <sheetView zoomScaleNormal="100" workbookViewId="0">
      <selection activeCell="C25" sqref="C25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67"/>
      <c r="B1" s="67"/>
      <c r="C1" s="67"/>
      <c r="D1" s="67"/>
      <c r="E1" s="67"/>
      <c r="F1" s="67"/>
      <c r="G1" s="67"/>
      <c r="H1" s="67"/>
      <c r="I1" s="67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68"/>
      <c r="B2" s="68"/>
      <c r="C2" s="68"/>
      <c r="D2" s="68"/>
      <c r="E2" s="68"/>
      <c r="F2" s="68"/>
      <c r="G2" s="68"/>
      <c r="H2" s="68"/>
      <c r="I2" s="68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0"/>
      <c r="B5" s="70"/>
      <c r="C5" s="70"/>
      <c r="D5" s="70"/>
      <c r="E5" s="70"/>
      <c r="F5" s="70"/>
      <c r="G5" s="70"/>
      <c r="H5" s="70"/>
      <c r="I5" s="70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64" t="s">
        <v>24</v>
      </c>
      <c r="B8" s="65"/>
      <c r="C8" s="65"/>
      <c r="D8" s="65"/>
      <c r="E8" s="65"/>
      <c r="F8" s="65"/>
      <c r="G8" s="65"/>
      <c r="H8" s="65"/>
      <c r="I8" s="6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3" t="s">
        <v>13</v>
      </c>
      <c r="D10" s="63"/>
      <c r="E10" s="63"/>
      <c r="F10" s="63"/>
      <c r="G10" s="63"/>
      <c r="H10" s="63"/>
      <c r="I10" s="63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44652</v>
      </c>
      <c r="B14" s="5"/>
      <c r="C14" s="22"/>
      <c r="D14" s="21"/>
      <c r="E14" s="21"/>
      <c r="F14" s="27">
        <f t="shared" ref="F14:F22" si="0">D14*0.49</f>
        <v>0</v>
      </c>
      <c r="G14" s="23"/>
      <c r="H14" s="23"/>
      <c r="I14" s="27">
        <f t="shared" ref="I14:I22" si="1">D14*0.51+G14+H14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44682</v>
      </c>
      <c r="B15" s="5"/>
      <c r="C15" s="22"/>
      <c r="D15" s="21"/>
      <c r="E15" s="21"/>
      <c r="F15" s="27">
        <f t="shared" si="0"/>
        <v>0</v>
      </c>
      <c r="G15" s="23"/>
      <c r="H15" s="23"/>
      <c r="I15" s="27">
        <f t="shared" si="1"/>
        <v>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44713</v>
      </c>
      <c r="B16" s="5"/>
      <c r="C16" s="22"/>
      <c r="D16" s="21"/>
      <c r="E16" s="21"/>
      <c r="F16" s="27">
        <f t="shared" si="0"/>
        <v>0</v>
      </c>
      <c r="G16" s="21"/>
      <c r="H16" s="21"/>
      <c r="I16" s="27">
        <f t="shared" si="1"/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44743</v>
      </c>
      <c r="B17" s="5"/>
      <c r="C17" s="22">
        <v>640397.3899999999</v>
      </c>
      <c r="D17" s="21">
        <v>40080.269999999997</v>
      </c>
      <c r="E17" s="21"/>
      <c r="F17" s="27">
        <f t="shared" si="0"/>
        <v>19639.332299999998</v>
      </c>
      <c r="G17" s="21"/>
      <c r="H17" s="21"/>
      <c r="I17" s="27">
        <f t="shared" si="1"/>
        <v>20440.937699999999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44774</v>
      </c>
      <c r="B18" s="5"/>
      <c r="C18" s="22">
        <v>1015982.16</v>
      </c>
      <c r="D18" s="21">
        <v>97502.340000000011</v>
      </c>
      <c r="E18" s="21"/>
      <c r="F18" s="27">
        <f t="shared" si="0"/>
        <v>47776.146600000007</v>
      </c>
      <c r="G18" s="21"/>
      <c r="H18" s="21"/>
      <c r="I18" s="27">
        <f t="shared" si="1"/>
        <v>49726.193400000004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44805</v>
      </c>
      <c r="B19" s="5"/>
      <c r="C19" s="22">
        <v>1263605.25</v>
      </c>
      <c r="D19" s="21">
        <v>144756.32999999996</v>
      </c>
      <c r="E19" s="21"/>
      <c r="F19" s="27">
        <f t="shared" si="0"/>
        <v>70930.601699999985</v>
      </c>
      <c r="G19" s="21"/>
      <c r="H19" s="21"/>
      <c r="I19" s="27">
        <f t="shared" si="1"/>
        <v>73825.728299999973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44835</v>
      </c>
      <c r="B20" s="5"/>
      <c r="C20" s="22">
        <v>1472829.3599999999</v>
      </c>
      <c r="D20" s="21">
        <v>-31467.200000000026</v>
      </c>
      <c r="E20" s="21"/>
      <c r="F20" s="27">
        <f t="shared" si="0"/>
        <v>-15418.928000000013</v>
      </c>
      <c r="G20" s="21"/>
      <c r="H20" s="21"/>
      <c r="I20" s="27">
        <f t="shared" si="1"/>
        <v>-16048.272000000014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44866</v>
      </c>
      <c r="B21" s="5"/>
      <c r="C21" s="22">
        <v>677544.9800000001</v>
      </c>
      <c r="D21" s="21">
        <v>39718.099999999984</v>
      </c>
      <c r="E21" s="21"/>
      <c r="F21" s="27">
        <f t="shared" si="0"/>
        <v>19461.868999999992</v>
      </c>
      <c r="G21" s="21"/>
      <c r="H21" s="21"/>
      <c r="I21" s="27">
        <f t="shared" si="1"/>
        <v>20256.230999999992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44896</v>
      </c>
      <c r="B22" s="5"/>
      <c r="C22" s="22">
        <v>725931.33000000007</v>
      </c>
      <c r="D22" s="21">
        <v>47236.349999999991</v>
      </c>
      <c r="E22" s="21"/>
      <c r="F22" s="27">
        <f t="shared" si="0"/>
        <v>23145.811499999996</v>
      </c>
      <c r="G22" s="21"/>
      <c r="H22" s="21"/>
      <c r="I22" s="27">
        <f t="shared" si="1"/>
        <v>24090.538499999995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44927</v>
      </c>
      <c r="B23" s="5"/>
      <c r="C23" s="22">
        <v>959233.73999999987</v>
      </c>
      <c r="D23" s="21">
        <v>82934.27999999997</v>
      </c>
      <c r="E23" s="21"/>
      <c r="F23" s="27">
        <f>D23*0.49</f>
        <v>40637.797199999986</v>
      </c>
      <c r="G23" s="21"/>
      <c r="H23" s="21"/>
      <c r="I23" s="27">
        <f>D23*0.51+G23+H23</f>
        <v>42296.482799999983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44958</v>
      </c>
      <c r="B24" s="5"/>
      <c r="C24" s="22">
        <v>1206307.5</v>
      </c>
      <c r="D24" s="21">
        <v>18451.110000000011</v>
      </c>
      <c r="E24" s="21"/>
      <c r="F24" s="27">
        <f t="shared" ref="F24:F25" si="2">D24*0.49</f>
        <v>9041.043900000006</v>
      </c>
      <c r="G24" s="21"/>
      <c r="H24" s="21"/>
      <c r="I24" s="27">
        <f t="shared" ref="I24:I25" si="3">D24*0.51+G24+H24</f>
        <v>9410.0661000000055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44986</v>
      </c>
      <c r="B25" s="5"/>
      <c r="C25" s="22">
        <v>3002231.1700000004</v>
      </c>
      <c r="D25" s="21">
        <v>207727.31999999989</v>
      </c>
      <c r="E25" s="21"/>
      <c r="F25" s="27">
        <f t="shared" si="2"/>
        <v>101786.38679999995</v>
      </c>
      <c r="G25" s="21"/>
      <c r="H25" s="21"/>
      <c r="I25" s="27">
        <f t="shared" si="3"/>
        <v>105940.93319999994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10964062.880000001</v>
      </c>
      <c r="D26" s="26">
        <f>SUM(D14:D25)</f>
        <v>646938.89999999967</v>
      </c>
      <c r="E26" s="28"/>
      <c r="F26" s="39">
        <f>SUM(F14:F25)</f>
        <v>317000.06099999993</v>
      </c>
      <c r="G26" s="39">
        <f>SUM(G14:G25)</f>
        <v>0</v>
      </c>
      <c r="H26" s="26">
        <f>SUM(H14:H25)</f>
        <v>0</v>
      </c>
      <c r="I26" s="39">
        <f>SUM(I14:I25)</f>
        <v>329938.8389999998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64"/>
      <c r="B29" s="65"/>
      <c r="C29" s="65"/>
      <c r="D29" s="65"/>
      <c r="E29" s="65"/>
      <c r="F29" s="65"/>
      <c r="G29" s="65"/>
      <c r="H29" s="65"/>
      <c r="I29" s="6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66" t="s">
        <v>18</v>
      </c>
      <c r="B33" s="66"/>
      <c r="C33" s="66"/>
      <c r="D33" s="66"/>
      <c r="E33" s="66"/>
      <c r="F33" s="66"/>
      <c r="G33" s="66"/>
      <c r="H33" s="66"/>
      <c r="I33" s="66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33" customFormat="1" x14ac:dyDescent="0.25">
      <c r="A34" s="46" t="s">
        <v>22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22"/>
      <c r="P34" s="22"/>
      <c r="Q34" s="22"/>
      <c r="R34" s="42"/>
      <c r="S34" s="42"/>
      <c r="T34" s="42"/>
      <c r="U34" s="34"/>
      <c r="V34" s="34"/>
      <c r="W34" s="34"/>
    </row>
    <row r="35" spans="1:24" s="33" customFormat="1" ht="27" customHeight="1" x14ac:dyDescent="0.25">
      <c r="A35" s="66" t="s">
        <v>23</v>
      </c>
      <c r="B35" s="66"/>
      <c r="C35" s="66"/>
      <c r="D35" s="66"/>
      <c r="E35" s="66"/>
      <c r="F35" s="66"/>
      <c r="G35" s="66"/>
      <c r="H35" s="66"/>
      <c r="I35" s="66"/>
      <c r="J35" s="24"/>
      <c r="K35" s="22"/>
      <c r="L35" s="22"/>
      <c r="M35" s="22"/>
      <c r="N35" s="22"/>
      <c r="O35" s="22"/>
      <c r="P35" s="22"/>
      <c r="Q35" s="22"/>
      <c r="R35" s="43"/>
      <c r="S35" s="43"/>
      <c r="T35" s="43"/>
      <c r="U35" s="44"/>
      <c r="V35" s="44"/>
      <c r="W35" s="44"/>
    </row>
    <row r="36" spans="1:24" s="33" customFormat="1" ht="27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C10:I10"/>
    <mergeCell ref="A29:I29"/>
    <mergeCell ref="A33:I33"/>
    <mergeCell ref="A35:I35"/>
    <mergeCell ref="A1:I1"/>
    <mergeCell ref="A2:I2"/>
    <mergeCell ref="A3:I3"/>
    <mergeCell ref="A4:I4"/>
    <mergeCell ref="A5:I5"/>
    <mergeCell ref="A8:I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3E19-67D8-4984-B771-096FA64EE9A7}">
  <dimension ref="A1:X43"/>
  <sheetViews>
    <sheetView topLeftCell="A8" zoomScaleNormal="100" workbookViewId="0">
      <selection activeCell="A34" sqref="A34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67"/>
      <c r="B1" s="67"/>
      <c r="C1" s="67"/>
      <c r="D1" s="67"/>
      <c r="E1" s="67"/>
      <c r="F1" s="67"/>
      <c r="G1" s="67"/>
      <c r="H1" s="67"/>
      <c r="I1" s="67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68"/>
      <c r="B2" s="68"/>
      <c r="C2" s="68"/>
      <c r="D2" s="68"/>
      <c r="E2" s="68"/>
      <c r="F2" s="68"/>
      <c r="G2" s="68"/>
      <c r="H2" s="68"/>
      <c r="I2" s="68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0"/>
      <c r="B5" s="70"/>
      <c r="C5" s="70"/>
      <c r="D5" s="70"/>
      <c r="E5" s="70"/>
      <c r="F5" s="70"/>
      <c r="G5" s="70"/>
      <c r="H5" s="70"/>
      <c r="I5" s="70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64" t="s">
        <v>17</v>
      </c>
      <c r="B8" s="65"/>
      <c r="C8" s="65"/>
      <c r="D8" s="65"/>
      <c r="E8" s="65"/>
      <c r="F8" s="65"/>
      <c r="G8" s="65"/>
      <c r="H8" s="65"/>
      <c r="I8" s="6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3" t="s">
        <v>13</v>
      </c>
      <c r="D10" s="63"/>
      <c r="E10" s="63"/>
      <c r="F10" s="63"/>
      <c r="G10" s="63"/>
      <c r="H10" s="63"/>
      <c r="I10" s="63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44287</v>
      </c>
      <c r="B14" s="5"/>
      <c r="C14" s="22"/>
      <c r="D14" s="21"/>
      <c r="E14" s="21"/>
      <c r="F14" s="27">
        <f t="shared" ref="F14:F22" si="0">D14*0.49</f>
        <v>0</v>
      </c>
      <c r="G14" s="23"/>
      <c r="H14" s="23"/>
      <c r="I14" s="27">
        <f t="shared" ref="I14:I22" si="1">D14*0.51+G14+H14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44317</v>
      </c>
      <c r="B15" s="5"/>
      <c r="C15" s="22"/>
      <c r="D15" s="21"/>
      <c r="E15" s="21"/>
      <c r="F15" s="27">
        <f t="shared" si="0"/>
        <v>0</v>
      </c>
      <c r="G15" s="23"/>
      <c r="H15" s="23"/>
      <c r="I15" s="27">
        <f t="shared" si="1"/>
        <v>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44348</v>
      </c>
      <c r="B16" s="5"/>
      <c r="C16" s="22"/>
      <c r="D16" s="21"/>
      <c r="E16" s="21"/>
      <c r="F16" s="27">
        <f t="shared" si="0"/>
        <v>0</v>
      </c>
      <c r="G16" s="21"/>
      <c r="H16" s="21"/>
      <c r="I16" s="27">
        <f t="shared" si="1"/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44378</v>
      </c>
      <c r="B17" s="5"/>
      <c r="C17" s="22"/>
      <c r="D17" s="21"/>
      <c r="E17" s="21"/>
      <c r="F17" s="27">
        <f t="shared" si="0"/>
        <v>0</v>
      </c>
      <c r="G17" s="21"/>
      <c r="H17" s="21"/>
      <c r="I17" s="27">
        <f t="shared" si="1"/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44409</v>
      </c>
      <c r="B18" s="5"/>
      <c r="C18" s="22"/>
      <c r="D18" s="21"/>
      <c r="E18" s="21"/>
      <c r="F18" s="27">
        <f t="shared" si="0"/>
        <v>0</v>
      </c>
      <c r="G18" s="21"/>
      <c r="H18" s="21"/>
      <c r="I18" s="27">
        <f t="shared" si="1"/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44440</v>
      </c>
      <c r="B19" s="5"/>
      <c r="C19" s="22"/>
      <c r="D19" s="21"/>
      <c r="E19" s="21"/>
      <c r="F19" s="27">
        <f t="shared" si="0"/>
        <v>0</v>
      </c>
      <c r="G19" s="21"/>
      <c r="H19" s="21"/>
      <c r="I19" s="27">
        <f t="shared" si="1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44470</v>
      </c>
      <c r="B20" s="5"/>
      <c r="C20" s="22"/>
      <c r="D20" s="21"/>
      <c r="E20" s="21"/>
      <c r="F20" s="27">
        <f t="shared" si="0"/>
        <v>0</v>
      </c>
      <c r="G20" s="21"/>
      <c r="H20" s="21"/>
      <c r="I20" s="27">
        <f t="shared" si="1"/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44501</v>
      </c>
      <c r="B21" s="5"/>
      <c r="C21" s="22"/>
      <c r="D21" s="21"/>
      <c r="E21" s="21"/>
      <c r="F21" s="27">
        <f t="shared" si="0"/>
        <v>0</v>
      </c>
      <c r="G21" s="21"/>
      <c r="H21" s="21"/>
      <c r="I21" s="27">
        <f t="shared" si="1"/>
        <v>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44531</v>
      </c>
      <c r="B22" s="5"/>
      <c r="C22" s="22"/>
      <c r="D22" s="21"/>
      <c r="E22" s="21"/>
      <c r="F22" s="27">
        <f t="shared" si="0"/>
        <v>0</v>
      </c>
      <c r="G22" s="21"/>
      <c r="H22" s="21"/>
      <c r="I22" s="27">
        <f t="shared" si="1"/>
        <v>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44562</v>
      </c>
      <c r="B23" s="5"/>
      <c r="C23" s="22"/>
      <c r="D23" s="21"/>
      <c r="E23" s="21"/>
      <c r="F23" s="27">
        <f>D23*0.49</f>
        <v>0</v>
      </c>
      <c r="G23" s="21">
        <v>0</v>
      </c>
      <c r="H23" s="21">
        <v>0</v>
      </c>
      <c r="I23" s="27">
        <f>D23*0.51+G23+H23</f>
        <v>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44593</v>
      </c>
      <c r="B24" s="5"/>
      <c r="C24" s="22"/>
      <c r="D24" s="21"/>
      <c r="E24" s="21"/>
      <c r="F24" s="27">
        <f t="shared" ref="F24:F25" si="2">D24*0.49</f>
        <v>0</v>
      </c>
      <c r="G24" s="21"/>
      <c r="H24" s="21"/>
      <c r="I24" s="27">
        <f t="shared" ref="I24:I25" si="3">D24*0.51+G24+H24</f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44621</v>
      </c>
      <c r="B25" s="5"/>
      <c r="C25" s="22"/>
      <c r="D25" s="21"/>
      <c r="E25" s="21"/>
      <c r="F25" s="27">
        <f t="shared" si="2"/>
        <v>0</v>
      </c>
      <c r="G25" s="21"/>
      <c r="H25" s="21"/>
      <c r="I25" s="27">
        <f t="shared" si="3"/>
        <v>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0</v>
      </c>
      <c r="D26" s="26">
        <f>SUM(D14:D25)</f>
        <v>0</v>
      </c>
      <c r="E26" s="28"/>
      <c r="F26" s="39">
        <f>SUM(F14:F25)</f>
        <v>0</v>
      </c>
      <c r="G26" s="39">
        <f>SUM(G14:G25)</f>
        <v>0</v>
      </c>
      <c r="H26" s="26">
        <f>SUM(H14:H25)</f>
        <v>0</v>
      </c>
      <c r="I26" s="39">
        <f>SUM(I14:I25)</f>
        <v>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64"/>
      <c r="B29" s="65"/>
      <c r="C29" s="65"/>
      <c r="D29" s="65"/>
      <c r="E29" s="65"/>
      <c r="F29" s="65"/>
      <c r="G29" s="65"/>
      <c r="H29" s="65"/>
      <c r="I29" s="6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66" t="s">
        <v>18</v>
      </c>
      <c r="B33" s="66"/>
      <c r="C33" s="66"/>
      <c r="D33" s="66"/>
      <c r="E33" s="66"/>
      <c r="F33" s="66"/>
      <c r="G33" s="66"/>
      <c r="H33" s="66"/>
      <c r="I33" s="66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33" customFormat="1" x14ac:dyDescent="0.25">
      <c r="A34" s="46" t="s">
        <v>19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22"/>
      <c r="P34" s="22"/>
      <c r="Q34" s="22"/>
      <c r="R34" s="42"/>
      <c r="S34" s="42"/>
      <c r="T34" s="42"/>
      <c r="U34" s="34"/>
      <c r="V34" s="34"/>
      <c r="W34" s="34"/>
    </row>
    <row r="35" spans="1:24" s="33" customFormat="1" ht="27" customHeight="1" x14ac:dyDescent="0.25">
      <c r="A35" s="66" t="s">
        <v>21</v>
      </c>
      <c r="B35" s="66"/>
      <c r="C35" s="66"/>
      <c r="D35" s="66"/>
      <c r="E35" s="66"/>
      <c r="F35" s="66"/>
      <c r="G35" s="66"/>
      <c r="H35" s="66"/>
      <c r="I35" s="66"/>
      <c r="J35" s="24"/>
      <c r="K35" s="22"/>
      <c r="L35" s="22"/>
      <c r="M35" s="22"/>
      <c r="N35" s="22"/>
      <c r="O35" s="22"/>
      <c r="P35" s="22"/>
      <c r="Q35" s="22"/>
      <c r="R35" s="43"/>
      <c r="S35" s="43"/>
      <c r="T35" s="43"/>
      <c r="U35" s="44"/>
      <c r="V35" s="44"/>
      <c r="W35" s="44"/>
    </row>
    <row r="36" spans="1:24" s="33" customFormat="1" ht="27" customHeight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A35:I35"/>
    <mergeCell ref="C10:I10"/>
    <mergeCell ref="A8:I8"/>
    <mergeCell ref="A33:I33"/>
    <mergeCell ref="A29:I29"/>
    <mergeCell ref="A1:I1"/>
    <mergeCell ref="A2:I2"/>
    <mergeCell ref="A3:I3"/>
    <mergeCell ref="A4:I4"/>
    <mergeCell ref="A5:I5"/>
  </mergeCells>
  <printOptions horizontalCentered="1"/>
  <pageMargins left="0" right="0" top="0" bottom="0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FY 24-25</vt:lpstr>
      <vt:lpstr>FY 23-24</vt:lpstr>
      <vt:lpstr>FY22-23</vt:lpstr>
      <vt:lpstr>FY 21-22</vt:lpstr>
      <vt:lpstr>'FY 21-22'!Print_Area</vt:lpstr>
      <vt:lpstr>'FY 23-24'!Print_Area</vt:lpstr>
      <vt:lpstr>'FY 24-25'!Print_Area</vt:lpstr>
      <vt:lpstr>'FY22-23'!Print_Area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2024-07-05T15:21:02Z</cp:lastPrinted>
  <dcterms:created xsi:type="dcterms:W3CDTF">2018-12-07T15:26:22Z</dcterms:created>
  <dcterms:modified xsi:type="dcterms:W3CDTF">2024-09-05T15:53:28Z</dcterms:modified>
</cp:coreProperties>
</file>